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6f33fa7f78ea46e2aaca-my.sharepoint.com/personal/ana_duranruiz_ucr_ac_cr/Documents/Escritorio/Machotes/"/>
    </mc:Choice>
  </mc:AlternateContent>
  <xr:revisionPtr revIDLastSave="246" documentId="13_ncr:1_{04102D92-12F3-4A0D-A4B4-4145380331E4}" xr6:coauthVersionLast="47" xr6:coauthVersionMax="47" xr10:uidLastSave="{C80E62E1-0650-4D70-BDF2-AF314453BBDB}"/>
  <bookViews>
    <workbookView minimized="1" xWindow="23250" yWindow="2595" windowWidth="15375" windowHeight="7785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Hoja1!$A$1:$E$19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K11" i="1" l="1"/>
  <c r="J11" i="1"/>
  <c r="I11" i="1"/>
  <c r="H19" i="1" l="1"/>
  <c r="D5" i="1" l="1"/>
  <c r="F9" i="1" s="1"/>
  <c r="C14" i="1"/>
  <c r="J13" i="1"/>
  <c r="I13" i="1"/>
  <c r="I12" i="1"/>
  <c r="J12" i="1" s="1"/>
  <c r="J6" i="1" l="1"/>
  <c r="K13" i="1"/>
  <c r="F7" i="1"/>
  <c r="F10" i="1"/>
  <c r="F16" i="1"/>
  <c r="F12" i="1"/>
  <c r="F8" i="1"/>
  <c r="F15" i="1"/>
  <c r="F11" i="1"/>
  <c r="F6" i="1"/>
  <c r="F14" i="1"/>
  <c r="F17" i="1"/>
  <c r="F13" i="1"/>
  <c r="K12" i="1"/>
  <c r="E14" i="1" l="1"/>
  <c r="E15" i="1"/>
  <c r="E16" i="1"/>
  <c r="E17" i="1"/>
  <c r="E12" i="1"/>
  <c r="E13" i="1"/>
  <c r="E10" i="1"/>
  <c r="E11" i="1"/>
  <c r="E8" i="1"/>
  <c r="E9" i="1"/>
  <c r="E7" i="1"/>
  <c r="E6" i="1"/>
  <c r="C16" i="1"/>
  <c r="C15" i="1" s="1"/>
  <c r="E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Diego Rojas Jiménez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Digite sólo en los espacios sombreados</t>
        </r>
      </text>
    </comment>
    <comment ref="C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Monto total presupuestado para todo el período</t>
        </r>
      </text>
    </comment>
    <comment ref="C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Salario del profesor sin dedicación exclusiva u otros recargos, a tiempo completo</t>
        </r>
      </text>
    </comment>
    <comment ref="C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Jornada de la plaza</t>
        </r>
      </text>
    </comment>
    <comment ref="C1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Monto que se pagaría de acuerdo al salaro de tiempo completo y la jornada (este valor no se digita en la acción de personal)</t>
        </r>
      </text>
    </comment>
    <comment ref="C1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Monto del complemento salarial que se incluye en la acción de personal</t>
        </r>
      </text>
    </comment>
  </commentList>
</comments>
</file>

<file path=xl/sharedStrings.xml><?xml version="1.0" encoding="utf-8"?>
<sst xmlns="http://schemas.openxmlformats.org/spreadsheetml/2006/main" count="38" uniqueCount="38">
  <si>
    <t>Universidad de Costa Rica</t>
  </si>
  <si>
    <t>Oficina de Recursos Humanos</t>
  </si>
  <si>
    <t>Formulario auxiliar para el</t>
  </si>
  <si>
    <t>Cálculo del Complemento Salarial</t>
  </si>
  <si>
    <t>Monto Mensual</t>
  </si>
  <si>
    <t>Dias</t>
  </si>
  <si>
    <t>Orden mes</t>
  </si>
  <si>
    <t>Factor</t>
  </si>
  <si>
    <t>Nombre:</t>
  </si>
  <si>
    <t>Enero</t>
  </si>
  <si>
    <t>Curso:</t>
  </si>
  <si>
    <t>Datos a editar</t>
  </si>
  <si>
    <t>Febrero</t>
  </si>
  <si>
    <t>Monto a pagar en todo el período:</t>
  </si>
  <si>
    <t>Marzo</t>
  </si>
  <si>
    <t>Salario mensual a tiempo completo:</t>
  </si>
  <si>
    <t>Abril</t>
  </si>
  <si>
    <t>(*)         Fecha desde del nombramiento:</t>
  </si>
  <si>
    <t>Mayo</t>
  </si>
  <si>
    <t>(*)           Fecha hasta del nombramiento:</t>
  </si>
  <si>
    <t>Junio</t>
  </si>
  <si>
    <t>Meses completos</t>
  </si>
  <si>
    <t>(*)  Jornada: (1=TC, 0.50 = 1/2,0.25 =1/4):</t>
  </si>
  <si>
    <t>Julio</t>
  </si>
  <si>
    <t>Dias desde</t>
  </si>
  <si>
    <t>Pago mensual:</t>
  </si>
  <si>
    <t>Agosto</t>
  </si>
  <si>
    <t>Dias hasta</t>
  </si>
  <si>
    <t>Pago mensual por jornada:</t>
  </si>
  <si>
    <t>Septiembre</t>
  </si>
  <si>
    <t>Dias total</t>
  </si>
  <si>
    <t>(*)        Pago mensual por complemento:</t>
  </si>
  <si>
    <t>Octubre</t>
  </si>
  <si>
    <t>Pago Total Mensual:</t>
  </si>
  <si>
    <t>Noviembre</t>
  </si>
  <si>
    <t>Diciembre</t>
  </si>
  <si>
    <t>(*) valores a incluir en la acción de personal</t>
  </si>
  <si>
    <t>Fecha hasta máxima: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</si>
</sst>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₡&quot;* #,##0.00_);_(&quot;₡&quot;* \(#,##0.00\);_(&quot;₡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2" xfId="0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1" xfId="0" applyBorder="1"/>
    <xf numFmtId="0" fontId="0" fillId="0" borderId="7" xfId="0" applyBorder="1"/>
    <xf numFmtId="0" fontId="0" fillId="0" borderId="5" xfId="0" applyBorder="1"/>
    <xf numFmtId="0" fontId="0" fillId="0" borderId="2" xfId="0" applyBorder="1"/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164" fontId="0" fillId="0" borderId="0" xfId="1" applyFont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4" fillId="0" borderId="0" xfId="0" applyFont="1" applyAlignment="1">
      <alignment horizontal="center"/>
    </xf>
    <xf numFmtId="164" fontId="3" fillId="2" borderId="0" xfId="1" applyFont="1" applyFill="1" applyBorder="1" applyProtection="1">
      <protection locked="0"/>
    </xf>
    <xf numFmtId="1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164" fontId="3" fillId="0" borderId="0" xfId="0" applyNumberFormat="1" applyFont="1" applyProtection="1">
      <protection hidden="1"/>
    </xf>
    <xf numFmtId="4" fontId="0" fillId="0" borderId="8" xfId="0" applyNumberFormat="1" applyBorder="1" applyProtection="1">
      <protection hidden="1"/>
    </xf>
    <xf numFmtId="164" fontId="0" fillId="0" borderId="8" xfId="1" applyFont="1" applyBorder="1" applyProtection="1">
      <protection hidden="1"/>
    </xf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14" fontId="0" fillId="0" borderId="0" xfId="0" applyNumberFormat="1"/>
    <xf numFmtId="0" fontId="0" fillId="0" borderId="9" xfId="0" applyBorder="1" applyAlignment="1">
      <alignment horizontal="right"/>
    </xf>
    <xf numFmtId="164" fontId="6" fillId="0" borderId="10" xfId="0" applyNumberFormat="1" applyFont="1" applyBorder="1" applyProtection="1">
      <protection hidden="1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activeCell="M21" sqref="M21"/>
    </sheetView>
  </sheetViews>
  <sheetFormatPr defaultColWidth="11.42578125" defaultRowHeight="15"/>
  <cols>
    <col min="2" max="2" width="35.28515625" customWidth="1"/>
    <col min="3" max="3" width="21.28515625" customWidth="1"/>
    <col min="5" max="5" width="16" customWidth="1"/>
    <col min="6" max="6" width="4.7109375" hidden="1" customWidth="1"/>
    <col min="7" max="7" width="14.140625" hidden="1" customWidth="1"/>
    <col min="8" max="8" width="11.42578125" hidden="1" customWidth="1"/>
    <col min="9" max="9" width="3" hidden="1" customWidth="1"/>
    <col min="10" max="10" width="12" hidden="1" customWidth="1"/>
    <col min="11" max="11" width="11.42578125" hidden="1" customWidth="1"/>
    <col min="13" max="13" width="11.42578125" customWidth="1"/>
  </cols>
  <sheetData>
    <row r="1" spans="1:11">
      <c r="A1" s="5" t="s">
        <v>0</v>
      </c>
      <c r="B1" s="6"/>
      <c r="C1" s="6"/>
      <c r="D1" s="6"/>
      <c r="E1" s="7"/>
    </row>
    <row r="2" spans="1:11">
      <c r="A2" s="8" t="s">
        <v>1</v>
      </c>
      <c r="E2" s="9"/>
    </row>
    <row r="3" spans="1:11">
      <c r="A3" s="8" t="s">
        <v>2</v>
      </c>
      <c r="E3" s="9"/>
    </row>
    <row r="4" spans="1:11">
      <c r="A4" s="8" t="s">
        <v>3</v>
      </c>
      <c r="E4" s="9"/>
    </row>
    <row r="5" spans="1:11">
      <c r="A5" s="8"/>
      <c r="D5" s="14">
        <f>YEAR(C10)</f>
        <v>2026</v>
      </c>
      <c r="E5" s="9" t="s">
        <v>4</v>
      </c>
      <c r="F5" s="22" t="s">
        <v>5</v>
      </c>
      <c r="G5" s="22" t="s">
        <v>6</v>
      </c>
      <c r="H5" s="22"/>
      <c r="I5" s="22"/>
      <c r="J5" s="22" t="s">
        <v>7</v>
      </c>
      <c r="K5" s="22"/>
    </row>
    <row r="6" spans="1:11" ht="18.75">
      <c r="A6" s="8" t="s">
        <v>8</v>
      </c>
      <c r="B6" s="18"/>
      <c r="D6" t="s">
        <v>9</v>
      </c>
      <c r="E6" s="20">
        <f>IF(AND(MONTH($C$10)=MONTH($C$11),MONTH($C$10)=G6),($J$6/F6)*(DAY($C$11)-DAY($C$10)+1),IF(OR(G6&lt;MONTH($C$10),G6&gt;MONTH($C$11)),0,IF(AND(G6&gt;MONTH($C$10),G6&lt;MONTH($C$11)),$J$6,IF(AND(G6=MONTH($C$10),DAY($C$10)=1),$J$6,IF(G6=MONTH($C$10),$J$6*$K$12,$J$6*$K$13)))))</f>
        <v>208714.91875923189</v>
      </c>
      <c r="F6" s="22">
        <f>DAY(EOMONTH(DATE($D$5,G6,1),0))</f>
        <v>31</v>
      </c>
      <c r="G6" s="22">
        <v>1</v>
      </c>
      <c r="H6" s="22"/>
      <c r="I6" s="22"/>
      <c r="J6" s="22">
        <f>IF(MONTH(C10)= MONTH(C11),C8/(I14/I13),C8/(I11+(J12/I12)+(J13/I13)))</f>
        <v>258806.49926144755</v>
      </c>
      <c r="K6" s="22"/>
    </row>
    <row r="7" spans="1:11" ht="18.75">
      <c r="A7" s="8" t="s">
        <v>10</v>
      </c>
      <c r="B7" s="18"/>
      <c r="C7" s="15" t="s">
        <v>11</v>
      </c>
      <c r="D7" t="s">
        <v>12</v>
      </c>
      <c r="E7" s="20">
        <f t="shared" ref="E7:E17" si="0">IF(AND(MONTH($C$10)=MONTH($C$11),MONTH($C$10)=G7),($J$6/F7)*(DAY($C$11)-DAY($C$10)+1),IF(OR(G7&lt;MONTH($C$10),G7&gt;MONTH($C$11)),0,IF(AND(G7&gt;MONTH($C$10),G7&lt;MONTH($C$11)),$J$6,IF(AND(G7=MONTH($C$10),DAY($C$10)=1),$J$6,IF(G7=MONTH($C$10),$J$6*$K$12,$J$6*$K$13)))))</f>
        <v>258806.49926144755</v>
      </c>
      <c r="F7" s="22">
        <f t="shared" ref="F7:F17" si="1">DAY(EOMONTH(DATE($D$5,G7,1),0))</f>
        <v>28</v>
      </c>
      <c r="G7" s="22">
        <v>2</v>
      </c>
      <c r="H7" s="22"/>
      <c r="I7" s="22"/>
      <c r="J7" s="22"/>
      <c r="K7" s="22"/>
    </row>
    <row r="8" spans="1:11" ht="18.75">
      <c r="A8" s="8"/>
      <c r="B8" s="1" t="s">
        <v>13</v>
      </c>
      <c r="C8" s="16">
        <v>942000</v>
      </c>
      <c r="D8" t="s">
        <v>14</v>
      </c>
      <c r="E8" s="20">
        <f t="shared" si="0"/>
        <v>258806.49926144755</v>
      </c>
      <c r="F8" s="22">
        <f t="shared" si="1"/>
        <v>31</v>
      </c>
      <c r="G8" s="22">
        <v>3</v>
      </c>
      <c r="H8" s="22"/>
      <c r="I8" s="22"/>
      <c r="J8" s="22"/>
      <c r="K8" s="22"/>
    </row>
    <row r="9" spans="1:11" ht="18.75">
      <c r="A9" s="3"/>
      <c r="B9" s="1" t="s">
        <v>15</v>
      </c>
      <c r="C9" s="16">
        <v>0</v>
      </c>
      <c r="D9" t="s">
        <v>16</v>
      </c>
      <c r="E9" s="20">
        <f t="shared" si="0"/>
        <v>215672.08271787295</v>
      </c>
      <c r="F9" s="22">
        <f t="shared" si="1"/>
        <v>30</v>
      </c>
      <c r="G9" s="22">
        <v>4</v>
      </c>
      <c r="H9" s="22"/>
      <c r="I9" s="22"/>
      <c r="J9" s="22"/>
      <c r="K9" s="22"/>
    </row>
    <row r="10" spans="1:11" ht="18.75">
      <c r="A10" s="3"/>
      <c r="B10" s="1" t="s">
        <v>17</v>
      </c>
      <c r="C10" s="17">
        <v>46029</v>
      </c>
      <c r="D10" t="s">
        <v>18</v>
      </c>
      <c r="E10" s="20">
        <f t="shared" si="0"/>
        <v>0</v>
      </c>
      <c r="F10" s="22">
        <f t="shared" si="1"/>
        <v>31</v>
      </c>
      <c r="G10" s="22">
        <v>5</v>
      </c>
      <c r="H10" s="23"/>
      <c r="I10" s="22"/>
      <c r="J10" s="22"/>
      <c r="K10" s="22"/>
    </row>
    <row r="11" spans="1:11" ht="18.75">
      <c r="A11" s="8"/>
      <c r="B11" s="1" t="s">
        <v>19</v>
      </c>
      <c r="C11" s="17">
        <v>46137</v>
      </c>
      <c r="D11" t="s">
        <v>20</v>
      </c>
      <c r="E11" s="20">
        <f t="shared" si="0"/>
        <v>0</v>
      </c>
      <c r="F11" s="22">
        <f t="shared" si="1"/>
        <v>30</v>
      </c>
      <c r="G11" s="22">
        <v>6</v>
      </c>
      <c r="H11" t="s">
        <v>21</v>
      </c>
      <c r="I11" s="22">
        <f>IF(MONTH(C11)-MONTH(C10)&lt;2,0,IF(MONTH(C11)-MONTH(C10)=2,1,IF(MONTH(C11)-MONTH(C10) = MONTH(C11-C10),MONTH(C11-C10)-1,MONTH(C11-C10)-2)))</f>
        <v>2</v>
      </c>
      <c r="J11" s="22">
        <f>MONTH(C11-C10)</f>
        <v>4</v>
      </c>
      <c r="K11" s="22">
        <f>MONTH(C11)-MONTH(C10)</f>
        <v>3</v>
      </c>
    </row>
    <row r="12" spans="1:11" ht="18.75">
      <c r="A12" s="8"/>
      <c r="B12" s="1" t="s">
        <v>22</v>
      </c>
      <c r="C12" s="18"/>
      <c r="D12" t="s">
        <v>23</v>
      </c>
      <c r="E12" s="20">
        <f t="shared" si="0"/>
        <v>0</v>
      </c>
      <c r="F12" s="22">
        <f t="shared" si="1"/>
        <v>31</v>
      </c>
      <c r="G12" s="22">
        <v>7</v>
      </c>
      <c r="H12" s="22" t="s">
        <v>24</v>
      </c>
      <c r="I12" s="22">
        <f>DAY(EOMONTH(C10,0))</f>
        <v>31</v>
      </c>
      <c r="J12" s="22">
        <f>I12-DAY(C10)+1</f>
        <v>25</v>
      </c>
      <c r="K12" s="22">
        <f>J12/I12</f>
        <v>0.80645161290322576</v>
      </c>
    </row>
    <row r="13" spans="1:11">
      <c r="A13" s="8" t="s">
        <v>25</v>
      </c>
      <c r="D13" t="s">
        <v>26</v>
      </c>
      <c r="E13" s="20">
        <f t="shared" si="0"/>
        <v>0</v>
      </c>
      <c r="F13" s="22">
        <f t="shared" si="1"/>
        <v>31</v>
      </c>
      <c r="G13" s="22">
        <v>8</v>
      </c>
      <c r="H13" s="23" t="s">
        <v>27</v>
      </c>
      <c r="I13" s="22">
        <f>DAY(EOMONTH(C11,0))</f>
        <v>30</v>
      </c>
      <c r="J13" s="22">
        <f>DAY(C11)</f>
        <v>25</v>
      </c>
      <c r="K13" s="22">
        <f>J13/I13</f>
        <v>0.83333333333333337</v>
      </c>
    </row>
    <row r="14" spans="1:11" ht="19.5" thickBot="1">
      <c r="A14" s="8"/>
      <c r="B14" s="1" t="s">
        <v>28</v>
      </c>
      <c r="C14" s="19">
        <f>C9*C12</f>
        <v>0</v>
      </c>
      <c r="D14" t="s">
        <v>29</v>
      </c>
      <c r="E14" s="20">
        <f t="shared" si="0"/>
        <v>0</v>
      </c>
      <c r="F14" s="22">
        <f t="shared" si="1"/>
        <v>30</v>
      </c>
      <c r="G14" s="22">
        <v>9</v>
      </c>
      <c r="H14" s="22" t="s">
        <v>30</v>
      </c>
      <c r="I14" s="22">
        <f>DAY(C11-C10)+1</f>
        <v>18</v>
      </c>
      <c r="J14" s="22"/>
      <c r="K14" s="22"/>
    </row>
    <row r="15" spans="1:11" ht="19.5" thickBot="1">
      <c r="A15" s="8"/>
      <c r="B15" s="25" t="s">
        <v>31</v>
      </c>
      <c r="C15" s="26">
        <f>C16-C14</f>
        <v>258806.49926144755</v>
      </c>
      <c r="D15" t="s">
        <v>32</v>
      </c>
      <c r="E15" s="20">
        <f t="shared" si="0"/>
        <v>0</v>
      </c>
      <c r="F15" s="22">
        <f t="shared" si="1"/>
        <v>31</v>
      </c>
      <c r="G15" s="22">
        <v>10</v>
      </c>
      <c r="H15" s="22"/>
      <c r="I15" s="22"/>
      <c r="J15" s="22"/>
      <c r="K15" s="22"/>
    </row>
    <row r="16" spans="1:11">
      <c r="A16" s="8"/>
      <c r="B16" s="4" t="s">
        <v>33</v>
      </c>
      <c r="C16" s="13">
        <f>J6</f>
        <v>258806.49926144755</v>
      </c>
      <c r="D16" t="s">
        <v>34</v>
      </c>
      <c r="E16" s="20">
        <f t="shared" si="0"/>
        <v>0</v>
      </c>
      <c r="F16" s="22">
        <f t="shared" si="1"/>
        <v>30</v>
      </c>
      <c r="G16" s="22">
        <v>11</v>
      </c>
      <c r="H16" s="22"/>
      <c r="I16" s="22"/>
      <c r="J16" s="22"/>
      <c r="K16" s="22"/>
    </row>
    <row r="17" spans="1:11">
      <c r="A17" s="8"/>
      <c r="D17" t="s">
        <v>35</v>
      </c>
      <c r="E17" s="20">
        <f t="shared" si="0"/>
        <v>0</v>
      </c>
      <c r="F17" s="22">
        <f t="shared" si="1"/>
        <v>31</v>
      </c>
      <c r="G17" s="22">
        <v>12</v>
      </c>
      <c r="H17" s="22"/>
      <c r="I17" s="22"/>
      <c r="J17" s="22"/>
      <c r="K17" s="22"/>
    </row>
    <row r="18" spans="1:11">
      <c r="A18" s="8"/>
      <c r="E18" s="21">
        <f>SUM(E6:E17)</f>
        <v>941999.99999999988</v>
      </c>
    </row>
    <row r="19" spans="1:11" ht="15.75" thickBot="1">
      <c r="A19" s="10"/>
      <c r="B19" s="11" t="s">
        <v>36</v>
      </c>
      <c r="C19" s="11"/>
      <c r="D19" s="11"/>
      <c r="E19" s="12"/>
      <c r="G19" t="s">
        <v>37</v>
      </c>
      <c r="H19" s="24">
        <f>DATE(YEAR(C10),12,31)</f>
        <v>46387</v>
      </c>
    </row>
    <row r="21" spans="1:11">
      <c r="E21" s="2"/>
      <c r="F21" s="2"/>
    </row>
    <row r="22" spans="1:11">
      <c r="E22" s="2"/>
    </row>
    <row r="25" spans="1:11">
      <c r="E25" s="24"/>
    </row>
    <row r="27" spans="1:11">
      <c r="C27" s="2"/>
    </row>
  </sheetData>
  <sheetProtection password="CC41" sheet="1" objects="1" scenarios="1"/>
  <conditionalFormatting sqref="C15">
    <cfRule type="cellIs" dxfId="0" priority="1" operator="lessThan">
      <formula>0</formula>
    </cfRule>
  </conditionalFormatting>
  <dataValidations count="3">
    <dataValidation type="date" allowBlank="1" showErrorMessage="1" errorTitle="Fecha desde incorrecta" error="La fecha desde debe ser menor que la fecha hasta" promptTitle="Fecha Desde" prompt="Digite la fecha desde_x000a_" sqref="C10" xr:uid="{00000000-0002-0000-0000-000000000000}">
      <formula1>40909</formula1>
      <formula2>C11</formula2>
    </dataValidation>
    <dataValidation type="date" allowBlank="1" showErrorMessage="1" errorTitle="Fecha hasta incorrecta" error="La fecha hasta debe ser mayor que la fecha desde y del mismo año" sqref="C11" xr:uid="{00000000-0002-0000-0000-000001000000}">
      <formula1>C10</formula1>
      <formula2>H19</formula2>
    </dataValidation>
    <dataValidation type="decimal" allowBlank="1" showErrorMessage="1" errorTitle="Jornada incorrecta" error="La jornada debe tener un valor entre 0 y 1._x000a_Por ejemplo 0.125, 0.250, 0.50, 0.75, 1" sqref="C12" xr:uid="{00000000-0002-0000-0000-000002000000}">
      <formula1>0.00009</formula1>
      <formula2>1</formula2>
    </dataValidation>
  </dataValidations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Diego Rojas Jiménez</dc:creator>
  <cp:keywords/>
  <dc:description>Clave 5371</dc:description>
  <cp:lastModifiedBy>Usuario invitado</cp:lastModifiedBy>
  <cp:revision/>
  <dcterms:created xsi:type="dcterms:W3CDTF">2013-04-02T22:18:43Z</dcterms:created>
  <dcterms:modified xsi:type="dcterms:W3CDTF">2026-05-26T13:07:12Z</dcterms:modified>
  <cp:category/>
  <cp:contentStatus/>
</cp:coreProperties>
</file>